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usiness Development\Pitchbooks\AA Alternatives\AA Box Spread ETFs\"/>
    </mc:Choice>
  </mc:AlternateContent>
  <xr:revisionPtr revIDLastSave="0" documentId="13_ncr:1_{0C44D739-C5FA-4D2C-8A37-5308805C7AD4}" xr6:coauthVersionLast="47" xr6:coauthVersionMax="47" xr10:uidLastSave="{00000000-0000-0000-0000-000000000000}"/>
  <bookViews>
    <workbookView xWindow="-110" yWindow="-110" windowWidth="38620" windowHeight="21100" activeTab="1" xr2:uid="{A395B231-655A-4EDF-A596-2FA96DD60BCB}"/>
  </bookViews>
  <sheets>
    <sheet name="spread explanation" sheetId="1" r:id="rId1"/>
    <sheet name="stock replication explan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L3" i="3"/>
  <c r="K6" i="3"/>
  <c r="K3" i="3"/>
  <c r="P6" i="3"/>
  <c r="P3" i="3"/>
  <c r="J4" i="3"/>
  <c r="L4" i="3" s="1"/>
  <c r="J5" i="3"/>
  <c r="L5" i="3" s="1"/>
  <c r="J6" i="3"/>
  <c r="J3" i="3"/>
  <c r="C4" i="3"/>
  <c r="D4" i="3" s="1"/>
  <c r="Q4" i="3" s="1"/>
  <c r="C5" i="3"/>
  <c r="C6" i="3"/>
  <c r="C3" i="3"/>
  <c r="D3" i="3" s="1"/>
  <c r="Q3" i="3" s="1"/>
  <c r="B4" i="3"/>
  <c r="B5" i="3"/>
  <c r="D5" i="3" s="1"/>
  <c r="Q5" i="3" s="1"/>
  <c r="B6" i="3"/>
  <c r="B3" i="3"/>
  <c r="D6" i="3"/>
  <c r="Q6" i="3" s="1"/>
  <c r="B3" i="1"/>
  <c r="D3" i="1" s="1"/>
  <c r="Q3" i="1" s="1"/>
  <c r="B4" i="1"/>
  <c r="C4" i="1"/>
  <c r="B5" i="1"/>
  <c r="C5" i="1"/>
  <c r="B6" i="1"/>
  <c r="C6" i="1"/>
  <c r="K3" i="1"/>
  <c r="L3" i="1"/>
  <c r="K4" i="1"/>
  <c r="L4" i="1"/>
  <c r="K5" i="1"/>
  <c r="L5" i="1"/>
  <c r="K6" i="1"/>
  <c r="L6" i="1"/>
  <c r="D5" i="1"/>
  <c r="Q5" i="1" s="1"/>
  <c r="C3" i="1"/>
  <c r="P5" i="3" l="1"/>
  <c r="K5" i="3"/>
  <c r="P4" i="3"/>
  <c r="K4" i="3"/>
  <c r="M3" i="3"/>
  <c r="R3" i="3" s="1"/>
  <c r="M4" i="3"/>
  <c r="R4" i="3" s="1"/>
  <c r="S4" i="3" s="1"/>
  <c r="M5" i="3"/>
  <c r="R5" i="3" s="1"/>
  <c r="S5" i="3" s="1"/>
  <c r="M6" i="3"/>
  <c r="R6" i="3" s="1"/>
  <c r="S6" i="3" s="1"/>
  <c r="S3" i="3"/>
  <c r="M5" i="1"/>
  <c r="R5" i="1" s="1"/>
  <c r="S5" i="1" s="1"/>
  <c r="M6" i="1"/>
  <c r="R6" i="1" s="1"/>
  <c r="D6" i="1"/>
  <c r="Q6" i="1" s="1"/>
  <c r="D4" i="1"/>
  <c r="Q4" i="1" s="1"/>
  <c r="M4" i="1"/>
  <c r="R4" i="1" s="1"/>
  <c r="M3" i="1"/>
  <c r="R3" i="1" s="1"/>
  <c r="S3" i="1" s="1"/>
  <c r="S6" i="1" l="1"/>
  <c r="S4" i="1"/>
</calcChain>
</file>

<file path=xl/sharedStrings.xml><?xml version="1.0" encoding="utf-8"?>
<sst xmlns="http://schemas.openxmlformats.org/spreadsheetml/2006/main" count="32" uniqueCount="18">
  <si>
    <t>Bull Spread</t>
  </si>
  <si>
    <t>Bear Spread</t>
  </si>
  <si>
    <t>ST</t>
  </si>
  <si>
    <t>Box Spread</t>
  </si>
  <si>
    <t>Long Call (50)</t>
  </si>
  <si>
    <t>Short Call (70)</t>
  </si>
  <si>
    <t>Payoff</t>
  </si>
  <si>
    <t>Long Put (70)</t>
  </si>
  <si>
    <t>Short Put (50)</t>
  </si>
  <si>
    <t>Bull Call Spread</t>
  </si>
  <si>
    <t>Bear Put Spread</t>
  </si>
  <si>
    <t>Synthetic Long</t>
  </si>
  <si>
    <t>Synthetic Short</t>
  </si>
  <si>
    <t>k</t>
  </si>
  <si>
    <t>Long Call (4000)</t>
  </si>
  <si>
    <t>Short Put (4000)</t>
  </si>
  <si>
    <t>Long Put (5000)</t>
  </si>
  <si>
    <t>Short Call (5000)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</si>
</sst>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Roboto"/>
      <family val="2"/>
    </font>
    <font>
      <sz val="12"/>
      <color theme="1"/>
      <name val="Roboto"/>
    </font>
    <font>
      <sz val="12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C5C"/>
      <color rgb="FFF8A155"/>
      <color rgb="FF198DC7"/>
      <color rgb="FF3238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123609394314"/>
          <c:y val="7.2046236234965005E-2"/>
          <c:w val="0.82694684796044504"/>
          <c:h val="0.78530397496111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'spread explanation'!$B$2</c:f>
              <c:strCache>
                <c:ptCount val="1"/>
                <c:pt idx="0">
                  <c:v>Long Call (50)</c:v>
                </c:pt>
              </c:strCache>
            </c:strRef>
          </c:tx>
          <c:spPr>
            <a:ln>
              <a:solidFill>
                <a:srgbClr val="F8A155"/>
              </a:solidFill>
              <a:prstDash val="sysDot"/>
            </a:ln>
          </c:spPr>
          <c:marker>
            <c:symbol val="none"/>
          </c:marker>
          <c:xVal>
            <c:numRef>
              <c:f>'spread explanation'!$A$3:$A$6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explanation'!$B$3:$B$6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CB-499D-8DB9-02C86087D206}"/>
            </c:ext>
          </c:extLst>
        </c:ser>
        <c:ser>
          <c:idx val="2"/>
          <c:order val="1"/>
          <c:tx>
            <c:strRef>
              <c:f>'spread explanation'!$C$2</c:f>
              <c:strCache>
                <c:ptCount val="1"/>
                <c:pt idx="0">
                  <c:v>Short Call (70)</c:v>
                </c:pt>
              </c:strCache>
            </c:strRef>
          </c:tx>
          <c:spPr>
            <a:ln>
              <a:solidFill>
                <a:srgbClr val="FFDC5C"/>
              </a:solidFill>
              <a:prstDash val="sysDash"/>
            </a:ln>
          </c:spPr>
          <c:marker>
            <c:symbol val="none"/>
          </c:marker>
          <c:xVal>
            <c:numRef>
              <c:f>'spread explanation'!$A$3:$A$6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explanation'!$C$3:$C$6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CB-499D-8DB9-02C86087D206}"/>
            </c:ext>
          </c:extLst>
        </c:ser>
        <c:ser>
          <c:idx val="0"/>
          <c:order val="2"/>
          <c:tx>
            <c:strRef>
              <c:f>'spread explanation'!$D$2</c:f>
              <c:strCache>
                <c:ptCount val="1"/>
                <c:pt idx="0">
                  <c:v>Payoff</c:v>
                </c:pt>
              </c:strCache>
            </c:strRef>
          </c:tx>
          <c:spPr>
            <a:ln w="9525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'spread explanation'!$A$3:$A$6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explanation'!$D$3:$D$6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CB-499D-8DB9-02C86087D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2463"/>
        <c:axId val="1"/>
      </c:scatterChart>
      <c:valAx>
        <c:axId val="24092463"/>
        <c:scaling>
          <c:orientation val="minMax"/>
          <c:max val="120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Future Stock Price</a:t>
                </a:r>
              </a:p>
            </c:rich>
          </c:tx>
          <c:layout>
            <c:manualLayout>
              <c:xMode val="edge"/>
              <c:yMode val="edge"/>
              <c:x val="0.3927173165854268"/>
              <c:y val="0.876056899687070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crossBetween val="midCat"/>
        <c:majorUnit val="240"/>
      </c:val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9.8887515451174281E-3"/>
              <c:y val="0.40057707346640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2463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123609394314"/>
          <c:y val="7.2046236234965005E-2"/>
          <c:w val="0.82694684796044504"/>
          <c:h val="0.78530397496111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'spread explanation'!$K$2</c:f>
              <c:strCache>
                <c:ptCount val="1"/>
                <c:pt idx="0">
                  <c:v>Long Put (70)</c:v>
                </c:pt>
              </c:strCache>
            </c:strRef>
          </c:tx>
          <c:spPr>
            <a:ln>
              <a:solidFill>
                <a:srgbClr val="F8A155"/>
              </a:solidFill>
              <a:prstDash val="dash"/>
            </a:ln>
          </c:spPr>
          <c:marker>
            <c:symbol val="none"/>
          </c:marker>
          <c:xVal>
            <c:numRef>
              <c:f>'spread explanation'!$J$3:$J$6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explanation'!$K$3:$K$6</c:f>
              <c:numCache>
                <c:formatCode>General</c:formatCode>
                <c:ptCount val="4"/>
                <c:pt idx="0">
                  <c:v>70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BD-439F-AA9A-1B6B912183CC}"/>
            </c:ext>
          </c:extLst>
        </c:ser>
        <c:ser>
          <c:idx val="2"/>
          <c:order val="1"/>
          <c:tx>
            <c:strRef>
              <c:f>'spread explanation'!$L$2</c:f>
              <c:strCache>
                <c:ptCount val="1"/>
                <c:pt idx="0">
                  <c:v>Short Put (50)</c:v>
                </c:pt>
              </c:strCache>
            </c:strRef>
          </c:tx>
          <c:spPr>
            <a:ln>
              <a:solidFill>
                <a:srgbClr val="FFDC5C"/>
              </a:solidFill>
              <a:prstDash val="sysDot"/>
            </a:ln>
          </c:spPr>
          <c:marker>
            <c:symbol val="none"/>
          </c:marker>
          <c:xVal>
            <c:numRef>
              <c:f>'spread explanation'!$J$3:$J$6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explanation'!$L$3:$L$6</c:f>
              <c:numCache>
                <c:formatCode>General</c:formatCode>
                <c:ptCount val="4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BD-439F-AA9A-1B6B912183CC}"/>
            </c:ext>
          </c:extLst>
        </c:ser>
        <c:ser>
          <c:idx val="0"/>
          <c:order val="2"/>
          <c:tx>
            <c:strRef>
              <c:f>'spread explanation'!$M$2</c:f>
              <c:strCache>
                <c:ptCount val="1"/>
                <c:pt idx="0">
                  <c:v>Payoff</c:v>
                </c:pt>
              </c:strCache>
            </c:strRef>
          </c:tx>
          <c:spPr>
            <a:ln w="12700">
              <a:solidFill>
                <a:srgbClr val="198DC7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'spread explanation'!$J$3:$J$6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explanation'!$M$3:$M$6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BD-439F-AA9A-1B6B9121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2463"/>
        <c:axId val="1"/>
      </c:scatterChart>
      <c:valAx>
        <c:axId val="24092463"/>
        <c:scaling>
          <c:orientation val="minMax"/>
          <c:max val="120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Future Stock Price</a:t>
                </a:r>
              </a:p>
            </c:rich>
          </c:tx>
          <c:layout>
            <c:manualLayout>
              <c:xMode val="edge"/>
              <c:yMode val="edge"/>
              <c:x val="0.3927173165854268"/>
              <c:y val="0.876056899687070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crossBetween val="midCat"/>
        <c:majorUnit val="240"/>
      </c:val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9.8887515451174281E-3"/>
              <c:y val="0.40057707346640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2463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123609394314"/>
          <c:y val="7.2046236234965005E-2"/>
          <c:w val="0.82694684796044504"/>
          <c:h val="0.78530397496111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'spread explanation'!$Q$2</c:f>
              <c:strCache>
                <c:ptCount val="1"/>
                <c:pt idx="0">
                  <c:v>Bull Spread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xVal>
            <c:numRef>
              <c:f>'spread explanation'!$P$3:$P$6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explanation'!$Q$3:$Q$6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A-4262-B244-0C770A4597FF}"/>
            </c:ext>
          </c:extLst>
        </c:ser>
        <c:ser>
          <c:idx val="2"/>
          <c:order val="1"/>
          <c:tx>
            <c:strRef>
              <c:f>'spread explanation'!$R$2</c:f>
              <c:strCache>
                <c:ptCount val="1"/>
                <c:pt idx="0">
                  <c:v>Bear Spread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xVal>
            <c:numRef>
              <c:f>'spread explanation'!$P$3:$P$6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explanation'!$R$3:$R$6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CA-4262-B244-0C770A4597FF}"/>
            </c:ext>
          </c:extLst>
        </c:ser>
        <c:ser>
          <c:idx val="0"/>
          <c:order val="2"/>
          <c:tx>
            <c:strRef>
              <c:f>'spread explanation'!$S$2</c:f>
              <c:strCache>
                <c:ptCount val="1"/>
                <c:pt idx="0">
                  <c:v>Payoff</c:v>
                </c:pt>
              </c:strCache>
            </c:strRef>
          </c:tx>
          <c:spPr>
            <a:ln w="1270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'spread explanation'!$P$3:$P$6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>
                  <c:v>120</c:v>
                </c:pt>
              </c:numCache>
            </c:numRef>
          </c:xVal>
          <c:yVal>
            <c:numRef>
              <c:f>'spread explanation'!$S$3:$S$6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CA-4262-B244-0C770A45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2463"/>
        <c:axId val="1"/>
      </c:scatterChart>
      <c:valAx>
        <c:axId val="24092463"/>
        <c:scaling>
          <c:orientation val="minMax"/>
          <c:max val="120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Future Stock Price</a:t>
                </a:r>
              </a:p>
            </c:rich>
          </c:tx>
          <c:layout>
            <c:manualLayout>
              <c:xMode val="edge"/>
              <c:yMode val="edge"/>
              <c:x val="0.3927173165854268"/>
              <c:y val="0.876056899687070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crossBetween val="midCat"/>
        <c:majorUnit val="240"/>
      </c:val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9.8887515451174281E-3"/>
              <c:y val="0.40057707346640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2463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5510566822488"/>
          <c:y val="7.4741600696139388E-2"/>
          <c:w val="0.82694684796044504"/>
          <c:h val="0.78530397496111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'stock replication explanation'!$B$2</c:f>
              <c:strCache>
                <c:ptCount val="1"/>
                <c:pt idx="0">
                  <c:v>Long Call (4000)</c:v>
                </c:pt>
              </c:strCache>
            </c:strRef>
          </c:tx>
          <c:spPr>
            <a:ln>
              <a:solidFill>
                <a:srgbClr val="F8A155"/>
              </a:solidFill>
              <a:prstDash val="sysDot"/>
            </a:ln>
          </c:spPr>
          <c:marker>
            <c:symbol val="none"/>
          </c:marker>
          <c:xVal>
            <c:numRef>
              <c:f>'stock replication explanation'!$A$3:$A$6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explanation'!$B$3:$B$6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13-4C6A-9DE8-4DAC47193F1E}"/>
            </c:ext>
          </c:extLst>
        </c:ser>
        <c:ser>
          <c:idx val="2"/>
          <c:order val="1"/>
          <c:tx>
            <c:strRef>
              <c:f>'stock replication explanation'!$C$2</c:f>
              <c:strCache>
                <c:ptCount val="1"/>
                <c:pt idx="0">
                  <c:v>Short Put (4000)</c:v>
                </c:pt>
              </c:strCache>
            </c:strRef>
          </c:tx>
          <c:spPr>
            <a:ln>
              <a:solidFill>
                <a:srgbClr val="FFDC5C"/>
              </a:solidFill>
              <a:prstDash val="sysDash"/>
            </a:ln>
          </c:spPr>
          <c:marker>
            <c:symbol val="none"/>
          </c:marker>
          <c:xVal>
            <c:numRef>
              <c:f>'stock replication explanation'!$A$3:$A$6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explanation'!$C$3:$C$6</c:f>
              <c:numCache>
                <c:formatCode>General</c:formatCode>
                <c:ptCount val="4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13-4C6A-9DE8-4DAC47193F1E}"/>
            </c:ext>
          </c:extLst>
        </c:ser>
        <c:ser>
          <c:idx val="0"/>
          <c:order val="2"/>
          <c:tx>
            <c:strRef>
              <c:f>'stock replication explanation'!$D$2</c:f>
              <c:strCache>
                <c:ptCount val="1"/>
                <c:pt idx="0">
                  <c:v>Payoff</c:v>
                </c:pt>
              </c:strCache>
            </c:strRef>
          </c:tx>
          <c:spPr>
            <a:ln w="9525"/>
          </c:spPr>
          <c:marker>
            <c:symbol val="none"/>
          </c:marker>
          <c:xVal>
            <c:numRef>
              <c:f>'stock replication explanation'!$A$3:$A$6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explanation'!$D$3:$D$6</c:f>
              <c:numCache>
                <c:formatCode>General</c:formatCode>
                <c:ptCount val="4"/>
                <c:pt idx="0">
                  <c:v>-1500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13-4C6A-9DE8-4DAC4719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2463"/>
        <c:axId val="1"/>
      </c:scatterChart>
      <c:valAx>
        <c:axId val="24092463"/>
        <c:scaling>
          <c:orientation val="minMax"/>
          <c:max val="6000"/>
          <c:min val="2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Future Stock Price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2000"/>
          <c:min val="-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Payoff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2463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1238975562837"/>
          <c:y val="7.4741600696139388E-2"/>
          <c:w val="0.82694684796044504"/>
          <c:h val="0.78530397496111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'stock replication explanation'!$K$2</c:f>
              <c:strCache>
                <c:ptCount val="1"/>
                <c:pt idx="0">
                  <c:v>Long Put (5000)</c:v>
                </c:pt>
              </c:strCache>
            </c:strRef>
          </c:tx>
          <c:spPr>
            <a:ln>
              <a:solidFill>
                <a:srgbClr val="F8A155"/>
              </a:solidFill>
              <a:prstDash val="dash"/>
            </a:ln>
          </c:spPr>
          <c:marker>
            <c:symbol val="none"/>
          </c:marker>
          <c:xVal>
            <c:numRef>
              <c:f>'stock replication explanation'!$J$3:$J$6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explanation'!$K$3:$K$6</c:f>
              <c:numCache>
                <c:formatCode>General</c:formatCode>
                <c:ptCount val="4"/>
                <c:pt idx="0">
                  <c:v>2500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68-4254-A7D4-F365A4207973}"/>
            </c:ext>
          </c:extLst>
        </c:ser>
        <c:ser>
          <c:idx val="2"/>
          <c:order val="1"/>
          <c:tx>
            <c:strRef>
              <c:f>'stock replication explanation'!$L$2</c:f>
              <c:strCache>
                <c:ptCount val="1"/>
                <c:pt idx="0">
                  <c:v>Short Call (5000)</c:v>
                </c:pt>
              </c:strCache>
            </c:strRef>
          </c:tx>
          <c:spPr>
            <a:ln>
              <a:solidFill>
                <a:srgbClr val="FFDC5C"/>
              </a:solidFill>
              <a:prstDash val="sysDot"/>
            </a:ln>
          </c:spPr>
          <c:marker>
            <c:symbol val="none"/>
          </c:marker>
          <c:xVal>
            <c:numRef>
              <c:f>'stock replication explanation'!$J$3:$J$6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explanation'!$L$3:$L$6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68-4254-A7D4-F365A4207973}"/>
            </c:ext>
          </c:extLst>
        </c:ser>
        <c:ser>
          <c:idx val="0"/>
          <c:order val="2"/>
          <c:tx>
            <c:strRef>
              <c:f>'stock replication explanation'!$M$2</c:f>
              <c:strCache>
                <c:ptCount val="1"/>
                <c:pt idx="0">
                  <c:v>Payoff</c:v>
                </c:pt>
              </c:strCache>
            </c:strRef>
          </c:tx>
          <c:spPr>
            <a:ln w="12700">
              <a:solidFill>
                <a:srgbClr val="198DC7"/>
              </a:solidFill>
            </a:ln>
          </c:spPr>
          <c:marker>
            <c:symbol val="none"/>
          </c:marker>
          <c:xVal>
            <c:numRef>
              <c:f>'stock replication explanation'!$J$3:$J$6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explanation'!$M$3:$M$6</c:f>
              <c:numCache>
                <c:formatCode>General</c:formatCode>
                <c:ptCount val="4"/>
                <c:pt idx="0">
                  <c:v>2500</c:v>
                </c:pt>
                <c:pt idx="1">
                  <c:v>1000</c:v>
                </c:pt>
                <c:pt idx="2">
                  <c:v>0</c:v>
                </c:pt>
                <c:pt idx="3">
                  <c:v>-1000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68-4254-A7D4-F365A420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2463"/>
        <c:axId val="1"/>
      </c:scatterChart>
      <c:valAx>
        <c:axId val="24092463"/>
        <c:scaling>
          <c:orientation val="minMax"/>
          <c:max val="6000"/>
          <c:min val="2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Future Stock Price</a:t>
                </a:r>
              </a:p>
            </c:rich>
          </c:tx>
          <c:layout>
            <c:manualLayout>
              <c:xMode val="edge"/>
              <c:yMode val="edge"/>
              <c:x val="0.3927173165854268"/>
              <c:y val="0.876056899687070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"/>
        <c:crosses val="autoZero"/>
        <c:crossBetween val="midCat"/>
      </c:valAx>
      <c:valAx>
        <c:axId val="1"/>
        <c:scaling>
          <c:orientation val="minMax"/>
          <c:max val="2000"/>
          <c:min val="-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9.8887515451174281E-3"/>
              <c:y val="0.40057707346640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2463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123609394314"/>
          <c:y val="7.2046236234965005E-2"/>
          <c:w val="0.82694684796044504"/>
          <c:h val="0.78530397496111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'stock replication explanation'!$Q$2</c:f>
              <c:strCache>
                <c:ptCount val="1"/>
                <c:pt idx="0">
                  <c:v>Synthetic Long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xVal>
            <c:numRef>
              <c:f>'stock replication explanation'!$P$3:$P$6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explanation'!$Q$3:$Q$6</c:f>
              <c:numCache>
                <c:formatCode>General</c:formatCode>
                <c:ptCount val="4"/>
                <c:pt idx="0">
                  <c:v>-1500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D5-4E54-ABED-32BC4C3FE91C}"/>
            </c:ext>
          </c:extLst>
        </c:ser>
        <c:ser>
          <c:idx val="2"/>
          <c:order val="1"/>
          <c:tx>
            <c:strRef>
              <c:f>'stock replication explanation'!$R$2</c:f>
              <c:strCache>
                <c:ptCount val="1"/>
                <c:pt idx="0">
                  <c:v>Synthetic Short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xVal>
            <c:numRef>
              <c:f>'stock replication explanation'!$P$3:$P$6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explanation'!$R$3:$R$6</c:f>
              <c:numCache>
                <c:formatCode>General</c:formatCode>
                <c:ptCount val="4"/>
                <c:pt idx="0">
                  <c:v>2500</c:v>
                </c:pt>
                <c:pt idx="1">
                  <c:v>1000</c:v>
                </c:pt>
                <c:pt idx="2">
                  <c:v>0</c:v>
                </c:pt>
                <c:pt idx="3">
                  <c:v>-1000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5-4E54-ABED-32BC4C3FE91C}"/>
            </c:ext>
          </c:extLst>
        </c:ser>
        <c:ser>
          <c:idx val="0"/>
          <c:order val="2"/>
          <c:tx>
            <c:strRef>
              <c:f>'stock replication explanation'!$S$2</c:f>
              <c:strCache>
                <c:ptCount val="1"/>
                <c:pt idx="0">
                  <c:v>Payoff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'stock replication explanation'!$P$3:$P$6</c:f>
              <c:numCache>
                <c:formatCode>General</c:formatCode>
                <c:ptCount val="4"/>
                <c:pt idx="0">
                  <c:v>2500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</c:numCache>
            </c:numRef>
          </c:xVal>
          <c:yVal>
            <c:numRef>
              <c:f>'stock replication explanation'!$S$3:$S$6</c:f>
              <c:numCache>
                <c:formatCode>General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D5-4E54-ABED-32BC4C3FE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2463"/>
        <c:axId val="1"/>
      </c:scatterChart>
      <c:valAx>
        <c:axId val="24092463"/>
        <c:scaling>
          <c:orientation val="minMax"/>
          <c:max val="6000"/>
          <c:min val="2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Future Stock Price</a:t>
                </a:r>
              </a:p>
            </c:rich>
          </c:tx>
          <c:layout>
            <c:manualLayout>
              <c:xMode val="edge"/>
              <c:yMode val="edge"/>
              <c:x val="0.3927173165854268"/>
              <c:y val="0.876056899687070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"/>
        <c:crosses val="autoZero"/>
        <c:crossBetween val="midCat"/>
      </c:valAx>
      <c:valAx>
        <c:axId val="1"/>
        <c:scaling>
          <c:orientation val="minMax"/>
          <c:max val="2000"/>
          <c:min val="-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9.8887515451174281E-3"/>
              <c:y val="0.40057707346640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2463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7</xdr:row>
      <xdr:rowOff>31750</xdr:rowOff>
    </xdr:from>
    <xdr:to>
      <xdr:col>7</xdr:col>
      <xdr:colOff>254000</xdr:colOff>
      <xdr:row>31</xdr:row>
      <xdr:rowOff>19050</xdr:rowOff>
    </xdr:to>
    <xdr:graphicFrame macro="">
      <xdr:nvGraphicFramePr>
        <xdr:cNvPr id="2" name="Chart 16">
          <a:extLst>
            <a:ext uri="{FF2B5EF4-FFF2-40B4-BE49-F238E27FC236}">
              <a16:creationId xmlns:a16="http://schemas.microsoft.com/office/drawing/2014/main" id="{5BAC61EB-B325-4E7B-B2F5-E7710C8BB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7</xdr:row>
      <xdr:rowOff>31750</xdr:rowOff>
    </xdr:from>
    <xdr:to>
      <xdr:col>14</xdr:col>
      <xdr:colOff>454025</xdr:colOff>
      <xdr:row>31</xdr:row>
      <xdr:rowOff>19050</xdr:rowOff>
    </xdr:to>
    <xdr:graphicFrame macro="">
      <xdr:nvGraphicFramePr>
        <xdr:cNvPr id="7" name="Chart 16">
          <a:extLst>
            <a:ext uri="{FF2B5EF4-FFF2-40B4-BE49-F238E27FC236}">
              <a16:creationId xmlns:a16="http://schemas.microsoft.com/office/drawing/2014/main" id="{2E725FB8-2804-4F2A-A716-017035721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361950</xdr:colOff>
      <xdr:row>7</xdr:row>
      <xdr:rowOff>31750</xdr:rowOff>
    </xdr:from>
    <xdr:to>
      <xdr:col>21</xdr:col>
      <xdr:colOff>654050</xdr:colOff>
      <xdr:row>31</xdr:row>
      <xdr:rowOff>19050</xdr:rowOff>
    </xdr:to>
    <xdr:graphicFrame macro="">
      <xdr:nvGraphicFramePr>
        <xdr:cNvPr id="8" name="Chart 16">
          <a:extLst>
            <a:ext uri="{FF2B5EF4-FFF2-40B4-BE49-F238E27FC236}">
              <a16:creationId xmlns:a16="http://schemas.microsoft.com/office/drawing/2014/main" id="{991E5680-908C-4223-9700-CE64D0A98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0.79162</cdr:x>
      <cdr:y>0.78796</cdr:y>
    </cdr:from>
    <cdr:to>
      <cdr:x>0.93376</cdr:x>
      <cdr:y>0.84829</cdr:y>
    </cdr:to>
    <cdr:sp macro="" textlink="">
      <cdr:nvSpPr>
        <cdr:cNvPr id="93185" name="Text Box 1">
          <a:extLst xmlns:a="http://schemas.openxmlformats.org/drawingml/2006/main">
            <a:ext uri="{FF2B5EF4-FFF2-40B4-BE49-F238E27FC236}">
              <a16:creationId xmlns:a16="http://schemas.microsoft.com/office/drawing/2014/main" id="{82E5FE8D-11FD-6B59-A1BE-C1EEE9BFB1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715" y="3477484"/>
          <a:ext cx="731076" cy="26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0.17725</cdr:x>
      <cdr:y>0.54396</cdr:y>
    </cdr:from>
    <cdr:to>
      <cdr:x>0.4233</cdr:x>
      <cdr:y>0.61235</cdr:y>
    </cdr:to>
    <cdr:sp macro="" textlink="">
      <cdr:nvSpPr>
        <cdr:cNvPr id="93188" name="Text Box 4">
          <a:extLst xmlns:a="http://schemas.openxmlformats.org/drawingml/2006/main">
            <a:ext uri="{FF2B5EF4-FFF2-40B4-BE49-F238E27FC236}">
              <a16:creationId xmlns:a16="http://schemas.microsoft.com/office/drawing/2014/main" id="{7B1EFD5A-1025-B8A7-77B2-BAC92810A28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1704" y="2400649"/>
          <a:ext cx="1265517" cy="301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u="none" strike="noStrike" baseline="0">
              <a:solidFill>
                <a:srgbClr val="000080"/>
              </a:solidFill>
              <a:latin typeface="Arial"/>
              <a:cs typeface="Arial"/>
            </a:rPr>
            <a:t>Payoff</a:t>
          </a:r>
        </a:p>
      </cdr:txBody>
    </cdr:sp>
  </cdr:relSizeAnchor>
  <cdr:relSizeAnchor xmlns:cdr="http://schemas.openxmlformats.org/drawingml/2006/chartDrawing">
    <cdr:from>
      <cdr:x>0.41349</cdr:x>
      <cdr:y>0.78723</cdr:y>
    </cdr:from>
    <cdr:to>
      <cdr:x>0.4902</cdr:x>
      <cdr:y>0.85</cdr:y>
    </cdr:to>
    <cdr:sp macro="" textlink="">
      <cdr:nvSpPr>
        <cdr:cNvPr id="93189" name="Text Box 5">
          <a:extLst xmlns:a="http://schemas.openxmlformats.org/drawingml/2006/main">
            <a:ext uri="{FF2B5EF4-FFF2-40B4-BE49-F238E27FC236}">
              <a16:creationId xmlns:a16="http://schemas.microsoft.com/office/drawing/2014/main" id="{7B36449A-DB2A-7E32-F57A-73B5BE30CA0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802" y="3474250"/>
          <a:ext cx="394529" cy="277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0.56372</cdr:x>
      <cdr:y>0.7887</cdr:y>
    </cdr:from>
    <cdr:to>
      <cdr:x>0.6338</cdr:x>
      <cdr:y>0.84829</cdr:y>
    </cdr:to>
    <cdr:sp macro="" textlink="">
      <cdr:nvSpPr>
        <cdr:cNvPr id="93190" name="Text Box 6">
          <a:extLst xmlns:a="http://schemas.openxmlformats.org/drawingml/2006/main">
            <a:ext uri="{FF2B5EF4-FFF2-40B4-BE49-F238E27FC236}">
              <a16:creationId xmlns:a16="http://schemas.microsoft.com/office/drawing/2014/main" id="{EB8B503C-93AA-C694-913A-D8F69597990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74" y="3480718"/>
          <a:ext cx="360495" cy="2630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0.79162</cdr:x>
      <cdr:y>0.78796</cdr:y>
    </cdr:from>
    <cdr:to>
      <cdr:x>0.93376</cdr:x>
      <cdr:y>0.84829</cdr:y>
    </cdr:to>
    <cdr:sp macro="" textlink="">
      <cdr:nvSpPr>
        <cdr:cNvPr id="93185" name="Text Box 1">
          <a:extLst xmlns:a="http://schemas.openxmlformats.org/drawingml/2006/main">
            <a:ext uri="{FF2B5EF4-FFF2-40B4-BE49-F238E27FC236}">
              <a16:creationId xmlns:a16="http://schemas.microsoft.com/office/drawing/2014/main" id="{82E5FE8D-11FD-6B59-A1BE-C1EEE9BFB1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715" y="3477484"/>
          <a:ext cx="731076" cy="26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0.17725</cdr:x>
      <cdr:y>0.54396</cdr:y>
    </cdr:from>
    <cdr:to>
      <cdr:x>0.4233</cdr:x>
      <cdr:y>0.61235</cdr:y>
    </cdr:to>
    <cdr:sp macro="" textlink="">
      <cdr:nvSpPr>
        <cdr:cNvPr id="93188" name="Text Box 4">
          <a:extLst xmlns:a="http://schemas.openxmlformats.org/drawingml/2006/main">
            <a:ext uri="{FF2B5EF4-FFF2-40B4-BE49-F238E27FC236}">
              <a16:creationId xmlns:a16="http://schemas.microsoft.com/office/drawing/2014/main" id="{7B1EFD5A-1025-B8A7-77B2-BAC92810A28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1704" y="2400649"/>
          <a:ext cx="1265517" cy="301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u="none" strike="noStrike" baseline="0">
              <a:solidFill>
                <a:srgbClr val="000080"/>
              </a:solidFill>
              <a:latin typeface="Arial"/>
              <a:cs typeface="Arial"/>
            </a:rPr>
            <a:t>Payoff</a:t>
          </a:r>
        </a:p>
      </cdr:txBody>
    </cdr:sp>
  </cdr:relSizeAnchor>
  <cdr:relSizeAnchor xmlns:cdr="http://schemas.openxmlformats.org/drawingml/2006/chartDrawing">
    <cdr:from>
      <cdr:x>0.41349</cdr:x>
      <cdr:y>0.78723</cdr:y>
    </cdr:from>
    <cdr:to>
      <cdr:x>0.4902</cdr:x>
      <cdr:y>0.85</cdr:y>
    </cdr:to>
    <cdr:sp macro="" textlink="">
      <cdr:nvSpPr>
        <cdr:cNvPr id="93189" name="Text Box 5">
          <a:extLst xmlns:a="http://schemas.openxmlformats.org/drawingml/2006/main">
            <a:ext uri="{FF2B5EF4-FFF2-40B4-BE49-F238E27FC236}">
              <a16:creationId xmlns:a16="http://schemas.microsoft.com/office/drawing/2014/main" id="{7B36449A-DB2A-7E32-F57A-73B5BE30CA0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802" y="3474250"/>
          <a:ext cx="394529" cy="277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0.56372</cdr:x>
      <cdr:y>0.7887</cdr:y>
    </cdr:from>
    <cdr:to>
      <cdr:x>0.6338</cdr:x>
      <cdr:y>0.84829</cdr:y>
    </cdr:to>
    <cdr:sp macro="" textlink="">
      <cdr:nvSpPr>
        <cdr:cNvPr id="93190" name="Text Box 6">
          <a:extLst xmlns:a="http://schemas.openxmlformats.org/drawingml/2006/main">
            <a:ext uri="{FF2B5EF4-FFF2-40B4-BE49-F238E27FC236}">
              <a16:creationId xmlns:a16="http://schemas.microsoft.com/office/drawing/2014/main" id="{EB8B503C-93AA-C694-913A-D8F69597990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74" y="3480718"/>
          <a:ext cx="360495" cy="2630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0.79162</cdr:x>
      <cdr:y>0.78796</cdr:y>
    </cdr:from>
    <cdr:to>
      <cdr:x>0.93376</cdr:x>
      <cdr:y>0.84829</cdr:y>
    </cdr:to>
    <cdr:sp macro="" textlink="">
      <cdr:nvSpPr>
        <cdr:cNvPr id="93185" name="Text Box 1">
          <a:extLst xmlns:a="http://schemas.openxmlformats.org/drawingml/2006/main">
            <a:ext uri="{FF2B5EF4-FFF2-40B4-BE49-F238E27FC236}">
              <a16:creationId xmlns:a16="http://schemas.microsoft.com/office/drawing/2014/main" id="{82E5FE8D-11FD-6B59-A1BE-C1EEE9BFB1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715" y="3477484"/>
          <a:ext cx="731076" cy="26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0.17725</cdr:x>
      <cdr:y>0.54396</cdr:y>
    </cdr:from>
    <cdr:to>
      <cdr:x>0.4233</cdr:x>
      <cdr:y>0.61235</cdr:y>
    </cdr:to>
    <cdr:sp macro="" textlink="">
      <cdr:nvSpPr>
        <cdr:cNvPr id="93188" name="Text Box 4">
          <a:extLst xmlns:a="http://schemas.openxmlformats.org/drawingml/2006/main">
            <a:ext uri="{FF2B5EF4-FFF2-40B4-BE49-F238E27FC236}">
              <a16:creationId xmlns:a16="http://schemas.microsoft.com/office/drawing/2014/main" id="{7B1EFD5A-1025-B8A7-77B2-BAC92810A28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1704" y="2400649"/>
          <a:ext cx="1265517" cy="301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u="none" strike="noStrike" baseline="0">
              <a:solidFill>
                <a:srgbClr val="000080"/>
              </a:solidFill>
              <a:latin typeface="Arial"/>
              <a:cs typeface="Arial"/>
            </a:rPr>
            <a:t>Payoff</a:t>
          </a:r>
        </a:p>
      </cdr:txBody>
    </cdr:sp>
  </cdr:relSizeAnchor>
  <cdr:relSizeAnchor xmlns:cdr="http://schemas.openxmlformats.org/drawingml/2006/chartDrawing">
    <cdr:from>
      <cdr:x>0.41349</cdr:x>
      <cdr:y>0.78723</cdr:y>
    </cdr:from>
    <cdr:to>
      <cdr:x>0.4902</cdr:x>
      <cdr:y>0.85</cdr:y>
    </cdr:to>
    <cdr:sp macro="" textlink="">
      <cdr:nvSpPr>
        <cdr:cNvPr id="93189" name="Text Box 5">
          <a:extLst xmlns:a="http://schemas.openxmlformats.org/drawingml/2006/main">
            <a:ext uri="{FF2B5EF4-FFF2-40B4-BE49-F238E27FC236}">
              <a16:creationId xmlns:a16="http://schemas.microsoft.com/office/drawing/2014/main" id="{7B36449A-DB2A-7E32-F57A-73B5BE30CA0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802" y="3474250"/>
          <a:ext cx="394529" cy="277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0.56372</cdr:x>
      <cdr:y>0.7887</cdr:y>
    </cdr:from>
    <cdr:to>
      <cdr:x>0.6338</cdr:x>
      <cdr:y>0.84829</cdr:y>
    </cdr:to>
    <cdr:sp macro="" textlink="">
      <cdr:nvSpPr>
        <cdr:cNvPr id="93190" name="Text Box 6">
          <a:extLst xmlns:a="http://schemas.openxmlformats.org/drawingml/2006/main">
            <a:ext uri="{FF2B5EF4-FFF2-40B4-BE49-F238E27FC236}">
              <a16:creationId xmlns:a16="http://schemas.microsoft.com/office/drawing/2014/main" id="{EB8B503C-93AA-C694-913A-D8F69597990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74" y="3480718"/>
          <a:ext cx="360495" cy="2630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54864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7</xdr:row>
      <xdr:rowOff>31750</xdr:rowOff>
    </xdr:from>
    <xdr:to>
      <xdr:col>21</xdr:col>
      <xdr:colOff>654050</xdr:colOff>
      <xdr:row>31</xdr:row>
      <xdr:rowOff>19050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26761D5-062C-3DE1-6670-5D3013B2497B}"/>
            </a:ext>
          </a:extLst>
        </xdr:cNvPr>
        <xdr:cNvGrpSpPr/>
      </xdr:nvGrpSpPr>
      <xdr:grpSpPr>
        <a:xfrm>
          <a:off x="279400" y="1409700"/>
          <a:ext cx="18116550" cy="4711700"/>
          <a:chOff x="279400" y="1409700"/>
          <a:chExt cx="18116550" cy="4711700"/>
        </a:xfrm>
      </xdr:grpSpPr>
      <xdr:graphicFrame macro="">
        <xdr:nvGraphicFramePr>
          <xdr:cNvPr id="2" name="Chart 16">
            <a:extLst>
              <a:ext uri="{FF2B5EF4-FFF2-40B4-BE49-F238E27FC236}">
                <a16:creationId xmlns:a16="http://schemas.microsoft.com/office/drawing/2014/main" id="{8FB10B50-6CAF-445D-B600-ACFB0E5EB76C}"/>
              </a:ext>
            </a:extLst>
          </xdr:cNvPr>
          <xdr:cNvGraphicFramePr>
            <a:graphicFrameLocks/>
          </xdr:cNvGraphicFramePr>
        </xdr:nvGraphicFramePr>
        <xdr:xfrm>
          <a:off x="279400" y="1409700"/>
          <a:ext cx="5626100" cy="471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16">
            <a:extLst>
              <a:ext uri="{FF2B5EF4-FFF2-40B4-BE49-F238E27FC236}">
                <a16:creationId xmlns:a16="http://schemas.microsoft.com/office/drawing/2014/main" id="{76C2C9B6-CEB3-4B65-B2DB-779110A8F9D3}"/>
              </a:ext>
            </a:extLst>
          </xdr:cNvPr>
          <xdr:cNvGraphicFramePr>
            <a:graphicFrameLocks/>
          </xdr:cNvGraphicFramePr>
        </xdr:nvGraphicFramePr>
        <xdr:xfrm>
          <a:off x="5813425" y="1409700"/>
          <a:ext cx="6508750" cy="471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16">
            <a:extLst>
              <a:ext uri="{FF2B5EF4-FFF2-40B4-BE49-F238E27FC236}">
                <a16:creationId xmlns:a16="http://schemas.microsoft.com/office/drawing/2014/main" id="{ABDD7B41-C1A8-4B3A-8469-1B45CF4010B3}"/>
              </a:ext>
            </a:extLst>
          </xdr:cNvPr>
          <xdr:cNvGraphicFramePr>
            <a:graphicFrameLocks/>
          </xdr:cNvGraphicFramePr>
        </xdr:nvGraphicFramePr>
        <xdr:xfrm>
          <a:off x="12230100" y="1409700"/>
          <a:ext cx="6165850" cy="471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0.79162</cdr:x>
      <cdr:y>0.78796</cdr:y>
    </cdr:from>
    <cdr:to>
      <cdr:x>0.93376</cdr:x>
      <cdr:y>0.84829</cdr:y>
    </cdr:to>
    <cdr:sp macro="" textlink="">
      <cdr:nvSpPr>
        <cdr:cNvPr id="93185" name="Text Box 1">
          <a:extLst xmlns:a="http://schemas.openxmlformats.org/drawingml/2006/main">
            <a:ext uri="{FF2B5EF4-FFF2-40B4-BE49-F238E27FC236}">
              <a16:creationId xmlns:a16="http://schemas.microsoft.com/office/drawing/2014/main" id="{82E5FE8D-11FD-6B59-A1BE-C1EEE9BFB1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715" y="3477484"/>
          <a:ext cx="731076" cy="26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0.79162</cdr:x>
      <cdr:y>0.78796</cdr:y>
    </cdr:from>
    <cdr:to>
      <cdr:x>0.93376</cdr:x>
      <cdr:y>0.84829</cdr:y>
    </cdr:to>
    <cdr:sp macro="" textlink="">
      <cdr:nvSpPr>
        <cdr:cNvPr id="93185" name="Text Box 1">
          <a:extLst xmlns:a="http://schemas.openxmlformats.org/drawingml/2006/main">
            <a:ext uri="{FF2B5EF4-FFF2-40B4-BE49-F238E27FC236}">
              <a16:creationId xmlns:a16="http://schemas.microsoft.com/office/drawing/2014/main" id="{82E5FE8D-11FD-6B59-A1BE-C1EEE9BFB1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715" y="3477484"/>
          <a:ext cx="731076" cy="26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0.79162</cdr:x>
      <cdr:y>0.78796</cdr:y>
    </cdr:from>
    <cdr:to>
      <cdr:x>0.93376</cdr:x>
      <cdr:y>0.84829</cdr:y>
    </cdr:to>
    <cdr:sp macro="" textlink="">
      <cdr:nvSpPr>
        <cdr:cNvPr id="93185" name="Text Box 1">
          <a:extLst xmlns:a="http://schemas.openxmlformats.org/drawingml/2006/main">
            <a:ext uri="{FF2B5EF4-FFF2-40B4-BE49-F238E27FC236}">
              <a16:creationId xmlns:a16="http://schemas.microsoft.com/office/drawing/2014/main" id="{82E5FE8D-11FD-6B59-A1BE-C1EEE9BFB1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715" y="3477484"/>
          <a:ext cx="731076" cy="26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BB0B-1853-4AE1-869F-3356550AADA6}">
  <dimension ref="A1:S6"/>
  <sheetViews>
    <sheetView workbookViewId="0">
      <selection activeCell="R44" sqref="R44"/>
    </sheetView>
  </sheetViews>
  <sheetFormatPr defaultRowHeight="15.5"/>
  <cols>
    <col min="2" max="2" width="12.53515625" bestFit="1" customWidth="1"/>
    <col min="3" max="3" width="12.921875" bestFit="1" customWidth="1"/>
    <col min="4" max="4" width="6.07421875" bestFit="1" customWidth="1"/>
    <col min="11" max="11" width="12.15234375" bestFit="1" customWidth="1"/>
    <col min="12" max="12" width="12.4609375" bestFit="1" customWidth="1"/>
    <col min="16" max="16" width="10.4609375" bestFit="1" customWidth="1"/>
    <col min="17" max="17" width="10.61328125" bestFit="1" customWidth="1"/>
    <col min="18" max="18" width="11.23046875" bestFit="1" customWidth="1"/>
    <col min="19" max="19" width="6.07421875" bestFit="1" customWidth="1"/>
  </cols>
  <sheetData>
    <row r="1" spans="1:19">
      <c r="A1" s="1" t="s">
        <v>9</v>
      </c>
      <c r="B1" s="1"/>
      <c r="C1" s="1"/>
      <c r="D1" s="1"/>
      <c r="E1" s="1"/>
      <c r="F1" s="1"/>
      <c r="G1" s="1"/>
      <c r="H1" s="1"/>
      <c r="I1" s="1"/>
      <c r="J1" s="1" t="s">
        <v>10</v>
      </c>
      <c r="K1" s="1"/>
      <c r="L1" s="1"/>
      <c r="M1" s="1"/>
      <c r="N1" s="1"/>
      <c r="O1" s="1"/>
      <c r="P1" s="3" t="s">
        <v>3</v>
      </c>
      <c r="Q1" s="1"/>
      <c r="R1" s="1"/>
      <c r="S1" s="1"/>
    </row>
    <row r="2" spans="1:19">
      <c r="A2" s="1" t="s">
        <v>2</v>
      </c>
      <c r="B2" s="1" t="s">
        <v>4</v>
      </c>
      <c r="C2" s="2" t="s">
        <v>5</v>
      </c>
      <c r="D2" s="1" t="s">
        <v>6</v>
      </c>
      <c r="E2" s="1"/>
      <c r="F2" s="1"/>
      <c r="G2" s="1"/>
      <c r="H2" s="1"/>
      <c r="I2" s="1"/>
      <c r="J2" s="1" t="s">
        <v>2</v>
      </c>
      <c r="K2" s="1" t="s">
        <v>7</v>
      </c>
      <c r="L2" s="2" t="s">
        <v>8</v>
      </c>
      <c r="M2" s="1" t="s">
        <v>6</v>
      </c>
      <c r="N2" s="1"/>
      <c r="O2" s="1"/>
      <c r="P2" s="1" t="s">
        <v>2</v>
      </c>
      <c r="Q2" s="3" t="s">
        <v>0</v>
      </c>
      <c r="R2" s="3" t="s">
        <v>1</v>
      </c>
      <c r="S2" s="1" t="s">
        <v>6</v>
      </c>
    </row>
    <row r="3" spans="1:19">
      <c r="A3" s="1">
        <v>0</v>
      </c>
      <c r="B3" s="1">
        <f>MAX(0,A3-50)</f>
        <v>0</v>
      </c>
      <c r="C3" s="1">
        <f>-MAX(0,A3-2000)</f>
        <v>0</v>
      </c>
      <c r="D3" s="1">
        <f>B3+C3</f>
        <v>0</v>
      </c>
      <c r="E3" s="1"/>
      <c r="F3" s="1"/>
      <c r="G3" s="1"/>
      <c r="H3" s="1"/>
      <c r="I3" s="1"/>
      <c r="J3" s="1">
        <v>0</v>
      </c>
      <c r="K3" s="1">
        <f>MAX(0,70-J3)</f>
        <v>70</v>
      </c>
      <c r="L3" s="1">
        <f>-MAX(0,50-J3)</f>
        <v>-50</v>
      </c>
      <c r="M3" s="1">
        <f>K3+L3</f>
        <v>20</v>
      </c>
      <c r="N3" s="1"/>
      <c r="O3" s="1"/>
      <c r="P3" s="1">
        <v>0</v>
      </c>
      <c r="Q3" s="1">
        <f>D3</f>
        <v>0</v>
      </c>
      <c r="R3" s="1">
        <f>M3</f>
        <v>20</v>
      </c>
      <c r="S3" s="1">
        <f>Q3+R3</f>
        <v>20</v>
      </c>
    </row>
    <row r="4" spans="1:19">
      <c r="A4" s="1">
        <v>50</v>
      </c>
      <c r="B4" s="1">
        <f t="shared" ref="B4:B6" si="0">MAX(0,A4-50)</f>
        <v>0</v>
      </c>
      <c r="C4" s="1">
        <f t="shared" ref="C4:C6" si="1">-MAX(0,A4-70)</f>
        <v>0</v>
      </c>
      <c r="D4" s="1">
        <f>B4+C4</f>
        <v>0</v>
      </c>
      <c r="E4" s="1"/>
      <c r="F4" s="1"/>
      <c r="G4" s="1"/>
      <c r="H4" s="1"/>
      <c r="I4" s="1"/>
      <c r="J4" s="1">
        <v>50</v>
      </c>
      <c r="K4" s="1">
        <f t="shared" ref="K4:K6" si="2">MAX(0,70-J4)</f>
        <v>20</v>
      </c>
      <c r="L4" s="1">
        <f t="shared" ref="L4:L6" si="3">-MAX(0,50-J4)</f>
        <v>0</v>
      </c>
      <c r="M4" s="1">
        <f>K4+L4</f>
        <v>20</v>
      </c>
      <c r="N4" s="1"/>
      <c r="O4" s="1"/>
      <c r="P4" s="1">
        <v>50</v>
      </c>
      <c r="Q4" s="1">
        <f>D4</f>
        <v>0</v>
      </c>
      <c r="R4" s="1">
        <f>M4</f>
        <v>20</v>
      </c>
      <c r="S4" s="1">
        <f>Q4+R4</f>
        <v>20</v>
      </c>
    </row>
    <row r="5" spans="1:19">
      <c r="A5" s="1">
        <v>70</v>
      </c>
      <c r="B5" s="1">
        <f t="shared" si="0"/>
        <v>20</v>
      </c>
      <c r="C5" s="1">
        <f t="shared" si="1"/>
        <v>0</v>
      </c>
      <c r="D5" s="1">
        <f>B5+C5</f>
        <v>20</v>
      </c>
      <c r="E5" s="1"/>
      <c r="F5" s="1"/>
      <c r="G5" s="1"/>
      <c r="H5" s="1"/>
      <c r="I5" s="1"/>
      <c r="J5" s="1">
        <v>70</v>
      </c>
      <c r="K5" s="1">
        <f t="shared" si="2"/>
        <v>0</v>
      </c>
      <c r="L5" s="1">
        <f t="shared" si="3"/>
        <v>0</v>
      </c>
      <c r="M5" s="1">
        <f>K5+L5</f>
        <v>0</v>
      </c>
      <c r="N5" s="1"/>
      <c r="O5" s="1"/>
      <c r="P5" s="1">
        <v>70</v>
      </c>
      <c r="Q5" s="1">
        <f>D5</f>
        <v>20</v>
      </c>
      <c r="R5" s="1">
        <f>M5</f>
        <v>0</v>
      </c>
      <c r="S5" s="1">
        <f>Q5+R5</f>
        <v>20</v>
      </c>
    </row>
    <row r="6" spans="1:19">
      <c r="A6" s="1">
        <v>120</v>
      </c>
      <c r="B6" s="1">
        <f t="shared" si="0"/>
        <v>70</v>
      </c>
      <c r="C6" s="1">
        <f t="shared" si="1"/>
        <v>-50</v>
      </c>
      <c r="D6" s="1">
        <f>B6+C6</f>
        <v>20</v>
      </c>
      <c r="E6" s="1"/>
      <c r="F6" s="1"/>
      <c r="G6" s="1"/>
      <c r="H6" s="1"/>
      <c r="I6" s="1"/>
      <c r="J6" s="1">
        <v>120</v>
      </c>
      <c r="K6" s="1">
        <f t="shared" si="2"/>
        <v>0</v>
      </c>
      <c r="L6" s="1">
        <f t="shared" si="3"/>
        <v>0</v>
      </c>
      <c r="M6" s="1">
        <f>K6+L6</f>
        <v>0</v>
      </c>
      <c r="N6" s="1"/>
      <c r="O6" s="1"/>
      <c r="P6" s="1">
        <v>120</v>
      </c>
      <c r="Q6" s="1">
        <f>D6</f>
        <v>20</v>
      </c>
      <c r="R6" s="1">
        <f>M6</f>
        <v>0</v>
      </c>
      <c r="S6" s="1">
        <f>Q6+R6</f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41DA-DE6B-4CF5-B3A1-70C2C16757DB}">
  <dimension ref="A1:S7"/>
  <sheetViews>
    <sheetView tabSelected="1" workbookViewId="0">
      <selection activeCell="V4" sqref="V4"/>
    </sheetView>
  </sheetViews>
  <sheetFormatPr defaultRowHeight="15.5"/>
  <cols>
    <col min="2" max="2" width="12.53515625" bestFit="1" customWidth="1"/>
    <col min="3" max="3" width="12.921875" bestFit="1" customWidth="1"/>
    <col min="4" max="4" width="6.07421875" bestFit="1" customWidth="1"/>
    <col min="11" max="11" width="14.23046875" bestFit="1" customWidth="1"/>
    <col min="12" max="12" width="14.921875" bestFit="1" customWidth="1"/>
    <col min="16" max="16" width="10.4609375" bestFit="1" customWidth="1"/>
    <col min="17" max="17" width="13.3046875" bestFit="1" customWidth="1"/>
    <col min="18" max="18" width="13.61328125" bestFit="1" customWidth="1"/>
    <col min="19" max="19" width="6.07421875" bestFit="1" customWidth="1"/>
  </cols>
  <sheetData>
    <row r="1" spans="1:19">
      <c r="A1" s="1" t="s">
        <v>11</v>
      </c>
      <c r="B1" s="1"/>
      <c r="C1" s="1"/>
      <c r="D1" s="1"/>
      <c r="E1" s="1" t="s">
        <v>13</v>
      </c>
      <c r="F1" s="1">
        <v>4000</v>
      </c>
      <c r="G1" s="1"/>
      <c r="H1" s="1"/>
      <c r="I1" s="1"/>
      <c r="J1" s="1" t="s">
        <v>12</v>
      </c>
      <c r="K1" s="1"/>
      <c r="L1" s="1"/>
      <c r="M1" s="1"/>
      <c r="N1" s="1" t="s">
        <v>13</v>
      </c>
      <c r="O1" s="1">
        <v>5000</v>
      </c>
      <c r="P1" s="3" t="s">
        <v>3</v>
      </c>
      <c r="Q1" s="1"/>
      <c r="R1" s="1"/>
      <c r="S1" s="1"/>
    </row>
    <row r="2" spans="1:19">
      <c r="A2" s="1" t="s">
        <v>2</v>
      </c>
      <c r="B2" s="1" t="s">
        <v>14</v>
      </c>
      <c r="C2" s="2" t="s">
        <v>15</v>
      </c>
      <c r="D2" s="1" t="s">
        <v>6</v>
      </c>
      <c r="E2" s="1"/>
      <c r="F2" s="1"/>
      <c r="G2" s="1"/>
      <c r="H2" s="1"/>
      <c r="I2" s="1"/>
      <c r="J2" s="1" t="s">
        <v>2</v>
      </c>
      <c r="K2" s="1" t="s">
        <v>16</v>
      </c>
      <c r="L2" s="2" t="s">
        <v>17</v>
      </c>
      <c r="M2" s="1" t="s">
        <v>6</v>
      </c>
      <c r="N2" s="1"/>
      <c r="O2" s="1"/>
      <c r="P2" s="1" t="s">
        <v>2</v>
      </c>
      <c r="Q2" s="3" t="s">
        <v>11</v>
      </c>
      <c r="R2" s="3" t="s">
        <v>12</v>
      </c>
      <c r="S2" s="1" t="s">
        <v>6</v>
      </c>
    </row>
    <row r="3" spans="1:19">
      <c r="A3" s="1">
        <v>2500</v>
      </c>
      <c r="B3" s="1">
        <f>MAX(0,A3-$F$1)</f>
        <v>0</v>
      </c>
      <c r="C3" s="1">
        <f>-MAX(0,$F$1-A3)</f>
        <v>-1500</v>
      </c>
      <c r="D3" s="1">
        <f>B3+C3</f>
        <v>-1500</v>
      </c>
      <c r="E3" s="1"/>
      <c r="F3" s="1"/>
      <c r="G3" s="1"/>
      <c r="H3" s="1"/>
      <c r="I3" s="1"/>
      <c r="J3" s="1">
        <f>A3</f>
        <v>2500</v>
      </c>
      <c r="K3" s="1">
        <f>MAX(0,$O$1-J3)</f>
        <v>2500</v>
      </c>
      <c r="L3" s="1">
        <f>-MAX(0,J3-$O$1)</f>
        <v>0</v>
      </c>
      <c r="M3" s="1">
        <f>K3+L3</f>
        <v>2500</v>
      </c>
      <c r="N3" s="1"/>
      <c r="O3" s="1"/>
      <c r="P3" s="1">
        <f>J3</f>
        <v>2500</v>
      </c>
      <c r="Q3" s="1">
        <f>D3</f>
        <v>-1500</v>
      </c>
      <c r="R3" s="1">
        <f>M3</f>
        <v>2500</v>
      </c>
      <c r="S3" s="1">
        <f>Q3+R3</f>
        <v>1000</v>
      </c>
    </row>
    <row r="4" spans="1:19">
      <c r="A4" s="1">
        <v>4000</v>
      </c>
      <c r="B4" s="1">
        <f t="shared" ref="B4:B6" si="0">MAX(0,A4-$F$1)</f>
        <v>0</v>
      </c>
      <c r="C4" s="1">
        <f t="shared" ref="C4:C6" si="1">-MAX(0,$F$1-A4)</f>
        <v>0</v>
      </c>
      <c r="D4" s="1">
        <f>B4+C4</f>
        <v>0</v>
      </c>
      <c r="E4" s="1"/>
      <c r="F4" s="1"/>
      <c r="G4" s="1"/>
      <c r="H4" s="1"/>
      <c r="I4" s="1"/>
      <c r="J4" s="1">
        <f t="shared" ref="J4:J6" si="2">A4</f>
        <v>4000</v>
      </c>
      <c r="K4" s="1">
        <f t="shared" ref="K4:K6" si="3">MAX(0,$O$1-J4)</f>
        <v>1000</v>
      </c>
      <c r="L4" s="1">
        <f t="shared" ref="L4:L6" si="4">-MAX(0,J4-$O$1)</f>
        <v>0</v>
      </c>
      <c r="M4" s="1">
        <f>K4+L4</f>
        <v>1000</v>
      </c>
      <c r="N4" s="1"/>
      <c r="O4" s="1"/>
      <c r="P4" s="1">
        <f t="shared" ref="P4:P6" si="5">J4</f>
        <v>4000</v>
      </c>
      <c r="Q4" s="1">
        <f>D4</f>
        <v>0</v>
      </c>
      <c r="R4" s="1">
        <f>M4</f>
        <v>1000</v>
      </c>
      <c r="S4" s="1">
        <f>Q4+R4</f>
        <v>1000</v>
      </c>
    </row>
    <row r="5" spans="1:19">
      <c r="A5" s="1">
        <v>5000</v>
      </c>
      <c r="B5" s="1">
        <f t="shared" si="0"/>
        <v>1000</v>
      </c>
      <c r="C5" s="1">
        <f t="shared" si="1"/>
        <v>0</v>
      </c>
      <c r="D5" s="1">
        <f>B5+C5</f>
        <v>1000</v>
      </c>
      <c r="E5" s="1"/>
      <c r="F5" s="1"/>
      <c r="G5" s="1"/>
      <c r="H5" s="1"/>
      <c r="I5" s="1"/>
      <c r="J5" s="1">
        <f t="shared" si="2"/>
        <v>5000</v>
      </c>
      <c r="K5" s="1">
        <f t="shared" si="3"/>
        <v>0</v>
      </c>
      <c r="L5" s="1">
        <f t="shared" si="4"/>
        <v>0</v>
      </c>
      <c r="M5" s="1">
        <f>K5+L5</f>
        <v>0</v>
      </c>
      <c r="N5" s="1"/>
      <c r="O5" s="1"/>
      <c r="P5" s="1">
        <f t="shared" si="5"/>
        <v>5000</v>
      </c>
      <c r="Q5" s="1">
        <f>D5</f>
        <v>1000</v>
      </c>
      <c r="R5" s="1">
        <f>M5</f>
        <v>0</v>
      </c>
      <c r="S5" s="1">
        <f>Q5+R5</f>
        <v>1000</v>
      </c>
    </row>
    <row r="6" spans="1:19">
      <c r="A6" s="1">
        <v>6000</v>
      </c>
      <c r="B6" s="1">
        <f t="shared" si="0"/>
        <v>2000</v>
      </c>
      <c r="C6" s="1">
        <f t="shared" si="1"/>
        <v>0</v>
      </c>
      <c r="D6" s="1">
        <f>B6+C6</f>
        <v>2000</v>
      </c>
      <c r="E6" s="1"/>
      <c r="F6" s="1"/>
      <c r="G6" s="1"/>
      <c r="H6" s="1"/>
      <c r="I6" s="1"/>
      <c r="J6" s="1">
        <f t="shared" si="2"/>
        <v>6000</v>
      </c>
      <c r="K6" s="1">
        <f t="shared" si="3"/>
        <v>0</v>
      </c>
      <c r="L6" s="1">
        <f t="shared" si="4"/>
        <v>-1000</v>
      </c>
      <c r="M6" s="1">
        <f>K6+L6</f>
        <v>-1000</v>
      </c>
      <c r="N6" s="1"/>
      <c r="O6" s="1"/>
      <c r="P6" s="1">
        <f t="shared" si="5"/>
        <v>6000</v>
      </c>
      <c r="Q6" s="1">
        <f>D6</f>
        <v>2000</v>
      </c>
      <c r="R6" s="1">
        <f>M6</f>
        <v>-1000</v>
      </c>
      <c r="S6" s="1">
        <f>Q6+R6</f>
        <v>1000</v>
      </c>
    </row>
    <row r="7" spans="1:19">
      <c r="B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spread explanation</vt:lpstr>
      <vt:lpstr>stock replication explanation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</dc:creator>
  <cp:lastModifiedBy>Wes</cp:lastModifiedBy>
  <dcterms:created xsi:type="dcterms:W3CDTF">2023-02-22T13:46:28Z</dcterms:created>
  <dcterms:modified xsi:type="dcterms:W3CDTF">2023-05-09T21:38:10Z</dcterms:modified>
</cp:coreProperties>
</file>